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Programs" sheetId="2" state="visible" r:id="rId4"/>
    <sheet name="Applications" sheetId="3" state="visible" r:id="rId5"/>
    <sheet name="Dashboard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<sst xmlns="http://schemas.openxmlformats.org/spreadsheetml/2006/main" count="91" uniqueCount="79">
  <si>
    <t xml:space="preserve">Grant Tracking Spreadsheet</t>
  </si>
  <si>
    <t xml:space="preserve">Free template by ASAI CRM — asaicrm.com</t>
  </si>
  <si>
    <t xml:space="preserve">HOW TO USE THIS TEMPLATE</t>
  </si>
  <si>
    <t xml:space="preserve">1. Programs sheet: list each grant program with its total budget. Awarded, remaining, and approval stats calculate automatically.</t>
  </si>
  <si>
    <t xml:space="preserve">2. Applications sheet: log every application. Use the dropdowns in Status. Fill Amount Awarded only when approved/disbursed.</t>
  </si>
  <si>
    <t xml:space="preserve">3. Dashboard sheet: totals update automatically — nothing to fill in.</t>
  </si>
  <si>
    <t xml:space="preserve">TIPS</t>
  </si>
  <si>
    <t xml:space="preserve">• Blue cells are inputs you edit. Black values are calculated — avoid typing over them.</t>
  </si>
  <si>
    <t xml:space="preserve">• Add more application rows by inserting rows ABOVE the last data row so formulas keep working.</t>
  </si>
  <si>
    <t xml:space="preserve">• Program names in Applications must exactly match the Programs sheet for stats to calculate.</t>
  </si>
  <si>
    <t xml:space="preserve">When the spreadsheet stops being enough (multiple staff, follow-ups falling through, board reports taking days),</t>
  </si>
  <si>
    <t xml:space="preserve">ASAI Engage does all of this automatically: asaicrm.com/engage — 30-day free trial, no credit card.</t>
  </si>
  <si>
    <t xml:space="preserve">Program Name</t>
  </si>
  <si>
    <t xml:space="preserve">Type</t>
  </si>
  <si>
    <t xml:space="preserve">Status</t>
  </si>
  <si>
    <t xml:space="preserve">Budget ($)</t>
  </si>
  <si>
    <t xml:space="preserve">Start Date</t>
  </si>
  <si>
    <t xml:space="preserve">End Date</t>
  </si>
  <si>
    <t xml:space="preserve">Applications</t>
  </si>
  <si>
    <t xml:space="preserve">Approved</t>
  </si>
  <si>
    <t xml:space="preserve">Awarded ($)</t>
  </si>
  <si>
    <t xml:space="preserve">Remaining ($)</t>
  </si>
  <si>
    <t xml:space="preserve">Approval Rate</t>
  </si>
  <si>
    <t xml:space="preserve">Small Business Relief Fund</t>
  </si>
  <si>
    <t xml:space="preserve">Grant</t>
  </si>
  <si>
    <t xml:space="preserve">Active</t>
  </si>
  <si>
    <t xml:space="preserve">1/15/2026</t>
  </si>
  <si>
    <t xml:space="preserve">12/31/2026</t>
  </si>
  <si>
    <t xml:space="preserve">Storefront Improvement Program</t>
  </si>
  <si>
    <t xml:space="preserve">3/1/2026</t>
  </si>
  <si>
    <t xml:space="preserve">Workforce Training Initiative</t>
  </si>
  <si>
    <t xml:space="preserve">Training</t>
  </si>
  <si>
    <t xml:space="preserve">Upcoming</t>
  </si>
  <si>
    <t xml:space="preserve">9/1/2026</t>
  </si>
  <si>
    <t xml:space="preserve">6/30/2027</t>
  </si>
  <si>
    <t xml:space="preserve">Applicant / Organization</t>
  </si>
  <si>
    <t xml:space="preserve">Contact Email</t>
  </si>
  <si>
    <t xml:space="preserve">Date Received</t>
  </si>
  <si>
    <t xml:space="preserve">Amount Requested ($)</t>
  </si>
  <si>
    <t xml:space="preserve">Decision Date</t>
  </si>
  <si>
    <t xml:space="preserve">Amount Awarded ($)</t>
  </si>
  <si>
    <t xml:space="preserve">Notes / Next Step</t>
  </si>
  <si>
    <t xml:space="preserve">Riverside Bakery LLC</t>
  </si>
  <si>
    <t xml:space="preserve">owner@riversidebakery.com</t>
  </si>
  <si>
    <t xml:space="preserve">2/10/2026</t>
  </si>
  <si>
    <t xml:space="preserve">Disbursed</t>
  </si>
  <si>
    <t xml:space="preserve">Funds sent 3/5</t>
  </si>
  <si>
    <t xml:space="preserve">Hilltop Hardware</t>
  </si>
  <si>
    <t xml:space="preserve">mgr@hilltophardware.com</t>
  </si>
  <si>
    <t xml:space="preserve">2/18/2026</t>
  </si>
  <si>
    <t xml:space="preserve">3/12/2026</t>
  </si>
  <si>
    <t xml:space="preserve">Awaiting signed agreement</t>
  </si>
  <si>
    <t xml:space="preserve">Corner Books &amp; Coffee</t>
  </si>
  <si>
    <t xml:space="preserve">hello@cornerbooks.com</t>
  </si>
  <si>
    <t xml:space="preserve">3/2/2026</t>
  </si>
  <si>
    <t xml:space="preserve">Under Review</t>
  </si>
  <si>
    <t xml:space="preserve">Committee review 7/15</t>
  </si>
  <si>
    <t xml:space="preserve">Maple Street Salon</t>
  </si>
  <si>
    <t xml:space="preserve">maple@salonmail.com</t>
  </si>
  <si>
    <t xml:space="preserve">3/20/2026</t>
  </si>
  <si>
    <t xml:space="preserve">Submitted</t>
  </si>
  <si>
    <t xml:space="preserve">Acknowledged receipt</t>
  </si>
  <si>
    <t xml:space="preserve">Delgado Auto Repair</t>
  </si>
  <si>
    <t xml:space="preserve">sdelgado@autoshop.com</t>
  </si>
  <si>
    <t xml:space="preserve">4/1/2026</t>
  </si>
  <si>
    <t xml:space="preserve">Denied</t>
  </si>
  <si>
    <t xml:space="preserve">4/22/2026</t>
  </si>
  <si>
    <t xml:space="preserve">Outside eligible zone</t>
  </si>
  <si>
    <t xml:space="preserve">Grant Dashboard</t>
  </si>
  <si>
    <t xml:space="preserve">All values calculate automatically from the Programs and Applications sheets.</t>
  </si>
  <si>
    <t xml:space="preserve">Total program budget</t>
  </si>
  <si>
    <t xml:space="preserve">Total applications received</t>
  </si>
  <si>
    <t xml:space="preserve">Applications pending (Submitted / Under Review)</t>
  </si>
  <si>
    <t xml:space="preserve">Applications approved or disbursed</t>
  </si>
  <si>
    <t xml:space="preserve">Total requested</t>
  </si>
  <si>
    <t xml:space="preserve">Total awarded</t>
  </si>
  <si>
    <t xml:space="preserve">Budget remaining</t>
  </si>
  <si>
    <t xml:space="preserve">Overall approval rate</t>
  </si>
  <si>
    <t xml:space="preserve">Template by ASAI CRM · asaicrm.com/engage · Free 30-day trial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</si>
</sst>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General"/>
    <numFmt numFmtId="167" formatCode="0.0%"/>
    <numFmt numFmtId="168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9"/>
      <color rgb="FF808080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A0A0A"/>
        <bgColor rgb="FF0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A0A0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/>
    </row>
    <row r="9" customFormat="false" ht="15" hidden="false" customHeight="false" outlineLevel="0" collapsed="false">
      <c r="A9" s="4" t="s">
        <v>6</v>
      </c>
    </row>
    <row r="10" customFormat="false" ht="1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/>
    </row>
    <row r="14" customFormat="false" ht="15" hidden="false" customHeight="false" outlineLevel="0" collapsed="false">
      <c r="A14" s="3" t="s">
        <v>10</v>
      </c>
    </row>
    <row r="15" customFormat="false" ht="15" hidden="false" customHeight="false" outlineLevel="0" collapsed="false">
      <c r="A15" s="3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2"/>
    <col collapsed="false" customWidth="true" hidden="false" outlineLevel="0" max="3" min="3" style="0" width="11"/>
    <col collapsed="false" customWidth="true" hidden="false" outlineLevel="0" max="4" min="4" style="0" width="12"/>
    <col collapsed="false" customWidth="true" hidden="false" outlineLevel="0" max="6" min="5" style="0" width="11"/>
    <col collapsed="false" customWidth="true" hidden="false" outlineLevel="0" max="7" min="7" style="0" width="13"/>
    <col collapsed="false" customWidth="true" hidden="false" outlineLevel="0" max="8" min="8" style="0" width="11"/>
    <col collapsed="false" customWidth="true" hidden="false" outlineLevel="0" max="9" min="9" style="0" width="13"/>
    <col collapsed="false" customWidth="true" hidden="false" outlineLevel="0" max="10" min="10" style="0" width="14"/>
    <col collapsed="false" customWidth="true" hidden="false" outlineLevel="0" max="11" min="11" style="0" width="13"/>
  </cols>
  <sheetData>
    <row r="1" customFormat="false" ht="15" hidden="false" customHeight="false" outlineLevel="0" collapsed="false">
      <c r="A1" s="5" t="s">
        <v>12</v>
      </c>
      <c r="B1" s="5" t="s">
        <v>13</v>
      </c>
      <c r="C1" s="5" t="s">
        <v>14</v>
      </c>
      <c r="D1" s="5" t="s">
        <v>15</v>
      </c>
      <c r="E1" s="5" t="s">
        <v>16</v>
      </c>
      <c r="F1" s="5" t="s">
        <v>17</v>
      </c>
      <c r="G1" s="5" t="s">
        <v>18</v>
      </c>
      <c r="H1" s="5" t="s">
        <v>19</v>
      </c>
      <c r="I1" s="5" t="s">
        <v>20</v>
      </c>
      <c r="J1" s="5" t="s">
        <v>21</v>
      </c>
      <c r="K1" s="5" t="s">
        <v>22</v>
      </c>
    </row>
    <row r="2" customFormat="false" ht="15" hidden="false" customHeight="false" outlineLevel="0" collapsed="false">
      <c r="A2" s="6" t="s">
        <v>23</v>
      </c>
      <c r="B2" s="6" t="s">
        <v>24</v>
      </c>
      <c r="C2" s="6" t="s">
        <v>25</v>
      </c>
      <c r="D2" s="7" t="n">
        <v>250000</v>
      </c>
      <c r="E2" s="6" t="s">
        <v>26</v>
      </c>
      <c r="F2" s="6" t="s">
        <v>27</v>
      </c>
      <c r="G2" s="8" t="n">
        <f aca="false">COUNTIF(Applications!$B$2:$B$200,A2)</f>
        <v>3</v>
      </c>
      <c r="H2" s="8" t="n">
        <f aca="false">COUNTIFS(Applications!$B$2:$B$200,A2,Applications!$F$2:$F$200,"Approved")+COUNTIFS(Applications!$B$2:$B$200,A2,Applications!$F$2:$F$200,"Disbursed")</f>
        <v>2</v>
      </c>
      <c r="I2" s="9" t="n">
        <f aca="false">SUMIF(Applications!$B$2:$B$200,A2,Applications!$H$2:$H$200)</f>
        <v>35000</v>
      </c>
      <c r="J2" s="9" t="n">
        <f aca="false">D2-I2</f>
        <v>215000</v>
      </c>
      <c r="K2" s="10" t="n">
        <f aca="false">IF(G2=0,"-",H2/G2)</f>
        <v>0.666666666666667</v>
      </c>
    </row>
    <row r="3" customFormat="false" ht="15" hidden="false" customHeight="false" outlineLevel="0" collapsed="false">
      <c r="A3" s="6" t="s">
        <v>28</v>
      </c>
      <c r="B3" s="6" t="s">
        <v>24</v>
      </c>
      <c r="C3" s="6" t="s">
        <v>25</v>
      </c>
      <c r="D3" s="7" t="n">
        <v>100000</v>
      </c>
      <c r="E3" s="6" t="s">
        <v>29</v>
      </c>
      <c r="F3" s="6" t="s">
        <v>27</v>
      </c>
      <c r="G3" s="8" t="n">
        <f aca="false">COUNTIF(Applications!$B$2:$B$200,A3)</f>
        <v>2</v>
      </c>
      <c r="H3" s="8" t="n">
        <f aca="false">COUNTIFS(Applications!$B$2:$B$200,A3,Applications!$F$2:$F$200,"Approved")+COUNTIFS(Applications!$B$2:$B$200,A3,Applications!$F$2:$F$200,"Disbursed")</f>
        <v>0</v>
      </c>
      <c r="I3" s="9" t="n">
        <f aca="false">SUMIF(Applications!$B$2:$B$200,A3,Applications!$H$2:$H$200)</f>
        <v>0</v>
      </c>
      <c r="J3" s="9" t="n">
        <f aca="false">D3-I3</f>
        <v>100000</v>
      </c>
      <c r="K3" s="10" t="n">
        <f aca="false">IF(G3=0,"-",H3/G3)</f>
        <v>0</v>
      </c>
    </row>
    <row r="4" customFormat="false" ht="15" hidden="false" customHeight="false" outlineLevel="0" collapsed="false">
      <c r="A4" s="6" t="s">
        <v>30</v>
      </c>
      <c r="B4" s="6" t="s">
        <v>31</v>
      </c>
      <c r="C4" s="6" t="s">
        <v>32</v>
      </c>
      <c r="D4" s="7" t="n">
        <v>75000</v>
      </c>
      <c r="E4" s="6" t="s">
        <v>33</v>
      </c>
      <c r="F4" s="6" t="s">
        <v>34</v>
      </c>
      <c r="G4" s="8" t="n">
        <f aca="false">COUNTIF(Applications!$B$2:$B$200,A4)</f>
        <v>0</v>
      </c>
      <c r="H4" s="8" t="n">
        <f aca="false">COUNTIFS(Applications!$B$2:$B$200,A4,Applications!$F$2:$F$200,"Approved")+COUNTIFS(Applications!$B$2:$B$200,A4,Applications!$F$2:$F$200,"Disbursed")</f>
        <v>0</v>
      </c>
      <c r="I4" s="9" t="n">
        <f aca="false">SUMIF(Applications!$B$2:$B$200,A4,Applications!$H$2:$H$200)</f>
        <v>0</v>
      </c>
      <c r="J4" s="9" t="n">
        <f aca="false">D4-I4</f>
        <v>75000</v>
      </c>
      <c r="K4" s="10" t="str">
        <f aca="false">IF(G4=0,"-",H4/G4)</f>
        <v>-</v>
      </c>
    </row>
  </sheetData>
  <dataValidations count="2">
    <dataValidation allowBlank="true" errorStyle="stop" operator="between" showDropDown="false" showErrorMessage="false" showInputMessage="false" sqref="C2:C50" type="list">
      <formula1>"Active,Upcoming,Closed"</formula1>
      <formula2>0</formula2>
    </dataValidation>
    <dataValidation allowBlank="true" errorStyle="stop" operator="between" showDropDown="false" showErrorMessage="false" showInputMessage="false" sqref="B2:B50" type="list">
      <formula1>"Grant,Loan,Training,Incentive,Technical Assistance,Other"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0"/>
    <col collapsed="false" customWidth="true" hidden="false" outlineLevel="0" max="3" min="3" style="0" width="26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13"/>
    <col collapsed="false" customWidth="true" hidden="false" outlineLevel="0" max="8" min="8" style="0" width="16"/>
    <col collapsed="false" customWidth="true" hidden="false" outlineLevel="0" max="9" min="9" style="0" width="30"/>
  </cols>
  <sheetData>
    <row r="1" customFormat="false" ht="23.85" hidden="false" customHeight="false" outlineLevel="0" collapsed="false">
      <c r="A1" s="5" t="s">
        <v>35</v>
      </c>
      <c r="B1" s="5" t="s">
        <v>12</v>
      </c>
      <c r="C1" s="5" t="s">
        <v>36</v>
      </c>
      <c r="D1" s="5" t="s">
        <v>37</v>
      </c>
      <c r="E1" s="5" t="s">
        <v>38</v>
      </c>
      <c r="F1" s="5" t="s">
        <v>14</v>
      </c>
      <c r="G1" s="5" t="s">
        <v>39</v>
      </c>
      <c r="H1" s="5" t="s">
        <v>40</v>
      </c>
      <c r="I1" s="5" t="s">
        <v>41</v>
      </c>
    </row>
    <row r="2" customFormat="false" ht="15" hidden="false" customHeight="false" outlineLevel="0" collapsed="false">
      <c r="A2" s="6" t="s">
        <v>42</v>
      </c>
      <c r="B2" s="6" t="s">
        <v>23</v>
      </c>
      <c r="C2" s="6" t="s">
        <v>43</v>
      </c>
      <c r="D2" s="6" t="s">
        <v>44</v>
      </c>
      <c r="E2" s="7" t="n">
        <v>15000</v>
      </c>
      <c r="F2" s="6" t="s">
        <v>45</v>
      </c>
      <c r="G2" s="6" t="s">
        <v>29</v>
      </c>
      <c r="H2" s="7" t="n">
        <v>15000</v>
      </c>
      <c r="I2" s="6" t="s">
        <v>46</v>
      </c>
    </row>
    <row r="3" customFormat="false" ht="15" hidden="false" customHeight="false" outlineLevel="0" collapsed="false">
      <c r="A3" s="6" t="s">
        <v>47</v>
      </c>
      <c r="B3" s="6" t="s">
        <v>23</v>
      </c>
      <c r="C3" s="6" t="s">
        <v>48</v>
      </c>
      <c r="D3" s="6" t="s">
        <v>49</v>
      </c>
      <c r="E3" s="7" t="n">
        <v>25000</v>
      </c>
      <c r="F3" s="6" t="s">
        <v>19</v>
      </c>
      <c r="G3" s="6" t="s">
        <v>50</v>
      </c>
      <c r="H3" s="7" t="n">
        <v>20000</v>
      </c>
      <c r="I3" s="6" t="s">
        <v>51</v>
      </c>
    </row>
    <row r="4" customFormat="false" ht="15" hidden="false" customHeight="false" outlineLevel="0" collapsed="false">
      <c r="A4" s="6" t="s">
        <v>52</v>
      </c>
      <c r="B4" s="6" t="s">
        <v>23</v>
      </c>
      <c r="C4" s="6" t="s">
        <v>53</v>
      </c>
      <c r="D4" s="6" t="s">
        <v>54</v>
      </c>
      <c r="E4" s="7" t="n">
        <v>12000</v>
      </c>
      <c r="F4" s="6" t="s">
        <v>55</v>
      </c>
      <c r="G4" s="6"/>
      <c r="H4" s="7"/>
      <c r="I4" s="6" t="s">
        <v>56</v>
      </c>
    </row>
    <row r="5" customFormat="false" ht="15" hidden="false" customHeight="false" outlineLevel="0" collapsed="false">
      <c r="A5" s="6" t="s">
        <v>57</v>
      </c>
      <c r="B5" s="6" t="s">
        <v>28</v>
      </c>
      <c r="C5" s="6" t="s">
        <v>58</v>
      </c>
      <c r="D5" s="6" t="s">
        <v>59</v>
      </c>
      <c r="E5" s="7" t="n">
        <v>8000</v>
      </c>
      <c r="F5" s="6" t="s">
        <v>60</v>
      </c>
      <c r="G5" s="6"/>
      <c r="H5" s="7"/>
      <c r="I5" s="6" t="s">
        <v>61</v>
      </c>
    </row>
    <row r="6" customFormat="false" ht="15" hidden="false" customHeight="false" outlineLevel="0" collapsed="false">
      <c r="A6" s="6" t="s">
        <v>62</v>
      </c>
      <c r="B6" s="6" t="s">
        <v>28</v>
      </c>
      <c r="C6" s="6" t="s">
        <v>63</v>
      </c>
      <c r="D6" s="6" t="s">
        <v>64</v>
      </c>
      <c r="E6" s="7" t="n">
        <v>10000</v>
      </c>
      <c r="F6" s="6" t="s">
        <v>65</v>
      </c>
      <c r="G6" s="6" t="s">
        <v>66</v>
      </c>
      <c r="H6" s="7"/>
      <c r="I6" s="6" t="s">
        <v>67</v>
      </c>
    </row>
  </sheetData>
  <dataValidations count="1">
    <dataValidation allowBlank="true" errorStyle="stop" operator="between" showDropDown="false" showErrorMessage="false" showInputMessage="false" sqref="F2:F200" type="list">
      <formula1>"Submitted,Under Review,Approved,Denied,Disbursed"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18"/>
  </cols>
  <sheetData>
    <row r="1" customFormat="false" ht="17.35" hidden="false" customHeight="false" outlineLevel="0" collapsed="false">
      <c r="A1" s="1" t="s">
        <v>68</v>
      </c>
    </row>
    <row r="2" customFormat="false" ht="15" hidden="false" customHeight="false" outlineLevel="0" collapsed="false">
      <c r="A2" s="2" t="s">
        <v>69</v>
      </c>
    </row>
    <row r="4" customFormat="false" ht="15" hidden="false" customHeight="false" outlineLevel="0" collapsed="false">
      <c r="A4" s="3" t="s">
        <v>70</v>
      </c>
      <c r="B4" s="11" t="n">
        <f aca="false">SUM(Programs!D2:D50)</f>
        <v>425000</v>
      </c>
    </row>
    <row r="5" customFormat="false" ht="15" hidden="false" customHeight="false" outlineLevel="0" collapsed="false">
      <c r="A5" s="3" t="s">
        <v>71</v>
      </c>
      <c r="B5" s="12" t="n">
        <f aca="false">COUNTA(Applications!A2:A200)</f>
        <v>5</v>
      </c>
    </row>
    <row r="6" customFormat="false" ht="15" hidden="false" customHeight="false" outlineLevel="0" collapsed="false">
      <c r="A6" s="3" t="s">
        <v>72</v>
      </c>
      <c r="B6" s="12" t="n">
        <f aca="false">COUNTIF(Applications!F2:F200,"Submitted")+COUNTIF(Applications!F2:F200,"Under Review")</f>
        <v>2</v>
      </c>
    </row>
    <row r="7" customFormat="false" ht="15" hidden="false" customHeight="false" outlineLevel="0" collapsed="false">
      <c r="A7" s="3" t="s">
        <v>73</v>
      </c>
      <c r="B7" s="12" t="n">
        <f aca="false">COUNTIF(Applications!F2:F200,"Approved")+COUNTIF(Applications!F2:F200,"Disbursed")</f>
        <v>2</v>
      </c>
    </row>
    <row r="8" customFormat="false" ht="15" hidden="false" customHeight="false" outlineLevel="0" collapsed="false">
      <c r="A8" s="3" t="s">
        <v>74</v>
      </c>
      <c r="B8" s="11" t="n">
        <f aca="false">SUM(Applications!E2:E200)</f>
        <v>70000</v>
      </c>
    </row>
    <row r="9" customFormat="false" ht="15" hidden="false" customHeight="false" outlineLevel="0" collapsed="false">
      <c r="A9" s="3" t="s">
        <v>75</v>
      </c>
      <c r="B9" s="11" t="n">
        <f aca="false">SUM(Applications!H2:H200)</f>
        <v>35000</v>
      </c>
    </row>
    <row r="10" customFormat="false" ht="15" hidden="false" customHeight="false" outlineLevel="0" collapsed="false">
      <c r="A10" s="3" t="s">
        <v>76</v>
      </c>
      <c r="B10" s="11" t="n">
        <f aca="false">SUM(Programs!D2:D50)-SUM(Applications!H2:H200)</f>
        <v>390000</v>
      </c>
    </row>
    <row r="11" customFormat="false" ht="15" hidden="false" customHeight="false" outlineLevel="0" collapsed="false">
      <c r="A11" s="3" t="s">
        <v>77</v>
      </c>
      <c r="B11" s="13" t="n">
        <f aca="false">IF(COUNTIF(Applications!F2:F200,"&lt;&gt;")=0,"-",(COUNTIF(Applications!F2:F200,"Approved")+COUNTIF(Applications!F2:F200,"Disbursed"))/COUNTA(Applications!A2:A200))</f>
        <v>0.4</v>
      </c>
    </row>
    <row r="13" customFormat="false" ht="15" hidden="false" customHeight="false" outlineLevel="0" collapsed="false">
      <c r="A13" s="2" t="s">
        <v>78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2026-07-04T05:19:17Z</dcterms:created>
  <dc:creator>openpyxl</dc:creator>
  <dc:description/>
  <dc:language>en-US</dc:language>
  <cp:lastModifiedBy/>
  <dcterms:modified xsi:type="dcterms:W3CDTF">2026-07-04T05:19:17Z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